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265" windowHeight="7560"/>
  </bookViews>
  <sheets>
    <sheet name="длит. производ. циклов." sheetId="1" r:id="rId1"/>
    <sheet name="Лист2" sheetId="2" r:id="rId2"/>
    <sheet name="Лист3" sheetId="3" r:id="rId3"/>
  </sheets>
  <definedNames>
    <definedName name="_xlnm._FilterDatabase" localSheetId="0" hidden="1">'длит. производ. циклов.'!$A$3:$L$32</definedName>
  </definedNames>
  <calcPr calcId="145621"/>
</workbook>
</file>

<file path=xl/calcChain.xml><?xml version="1.0" encoding="utf-8"?>
<calcChain xmlns="http://schemas.openxmlformats.org/spreadsheetml/2006/main">
  <c r="E12" i="1" l="1"/>
  <c r="E22" i="1"/>
  <c r="I12" i="1"/>
  <c r="G12" i="1"/>
  <c r="I7" i="1"/>
  <c r="G7" i="1"/>
  <c r="H23" i="1"/>
  <c r="H24" i="1"/>
  <c r="G22" i="1"/>
  <c r="H22" i="1" s="1"/>
  <c r="I22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4" i="1"/>
  <c r="I31" i="1"/>
  <c r="J31" i="1" s="1"/>
  <c r="F5" i="1"/>
  <c r="F6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5" i="1"/>
  <c r="H26" i="1"/>
  <c r="H27" i="1"/>
  <c r="H28" i="1"/>
  <c r="H29" i="1"/>
  <c r="H30" i="1"/>
  <c r="H31" i="1"/>
  <c r="H32" i="1"/>
  <c r="H4" i="1"/>
  <c r="F4" i="1"/>
  <c r="C22" i="1"/>
  <c r="C7" i="1"/>
  <c r="C12" i="1"/>
  <c r="F12" i="1"/>
  <c r="E7" i="1"/>
  <c r="E32" i="1"/>
  <c r="D5" i="1"/>
  <c r="D6" i="1"/>
  <c r="D8" i="1"/>
  <c r="D9" i="1"/>
  <c r="D10" i="1"/>
  <c r="D11" i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4" i="1"/>
  <c r="K28" i="1" l="1"/>
  <c r="L28" i="1" s="1"/>
  <c r="K24" i="1"/>
  <c r="L24" i="1" s="1"/>
  <c r="F32" i="1"/>
  <c r="K32" i="1" s="1"/>
  <c r="L32" i="1" s="1"/>
  <c r="D7" i="1"/>
  <c r="F7" i="1"/>
  <c r="K23" i="1"/>
  <c r="L23" i="1" s="1"/>
  <c r="K4" i="1"/>
  <c r="L4" i="1" s="1"/>
  <c r="D22" i="1"/>
  <c r="K22" i="1" s="1"/>
  <c r="L22" i="1" s="1"/>
  <c r="K14" i="1"/>
  <c r="L14" i="1" s="1"/>
  <c r="D12" i="1"/>
  <c r="K12" i="1" s="1"/>
  <c r="L12" i="1" s="1"/>
  <c r="K18" i="1"/>
  <c r="L18" i="1" s="1"/>
  <c r="K25" i="1"/>
  <c r="L25" i="1" s="1"/>
  <c r="K29" i="1"/>
  <c r="L29" i="1" s="1"/>
  <c r="K21" i="1"/>
  <c r="L21" i="1" s="1"/>
  <c r="K17" i="1"/>
  <c r="L17" i="1" s="1"/>
  <c r="K9" i="1"/>
  <c r="L9" i="1" s="1"/>
  <c r="K5" i="1"/>
  <c r="L5" i="1" s="1"/>
  <c r="K20" i="1"/>
  <c r="L20" i="1" s="1"/>
  <c r="K16" i="1"/>
  <c r="L16" i="1" s="1"/>
  <c r="K8" i="1"/>
  <c r="L8" i="1" s="1"/>
  <c r="K13" i="1"/>
  <c r="L13" i="1" s="1"/>
  <c r="K6" i="1"/>
  <c r="L6" i="1" s="1"/>
  <c r="K31" i="1"/>
  <c r="L31" i="1" s="1"/>
  <c r="K27" i="1"/>
  <c r="L27" i="1" s="1"/>
  <c r="K30" i="1"/>
  <c r="L30" i="1" s="1"/>
  <c r="K26" i="1"/>
  <c r="L26" i="1" s="1"/>
  <c r="K19" i="1"/>
  <c r="L19" i="1" s="1"/>
  <c r="K15" i="1"/>
  <c r="L15" i="1" s="1"/>
  <c r="K11" i="1"/>
  <c r="L11" i="1" s="1"/>
  <c r="K10" i="1"/>
  <c r="L10" i="1" s="1"/>
  <c r="K7" i="1" l="1"/>
  <c r="L7" i="1" s="1"/>
</calcChain>
</file>

<file path=xl/comments1.xml><?xml version="1.0" encoding="utf-8"?>
<comments xmlns="http://schemas.openxmlformats.org/spreadsheetml/2006/main">
  <authors>
    <author>Sergey Polikarpov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04"/>
          </rPr>
          <t>Sergey Polikarpov:</t>
        </r>
        <r>
          <rPr>
            <sz val="8"/>
            <color indexed="81"/>
            <rFont val="Tahoma"/>
            <family val="2"/>
            <charset val="204"/>
          </rPr>
          <t xml:space="preserve">
59</t>
        </r>
      </text>
    </comment>
    <comment ref="I8" authorId="0">
      <text>
        <r>
          <rPr>
            <b/>
            <sz val="8"/>
            <color indexed="81"/>
            <rFont val="Tahoma"/>
            <family val="2"/>
            <charset val="204"/>
          </rPr>
          <t>Sergey Polikarpov:</t>
        </r>
        <r>
          <rPr>
            <sz val="8"/>
            <color indexed="81"/>
            <rFont val="Tahoma"/>
            <family val="2"/>
            <charset val="204"/>
          </rPr>
          <t xml:space="preserve">
118
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Sergey Polikarpov:</t>
        </r>
        <r>
          <rPr>
            <sz val="8"/>
            <color indexed="81"/>
            <rFont val="Tahoma"/>
            <family val="2"/>
            <charset val="204"/>
          </rPr>
          <t xml:space="preserve">
83 снопа</t>
        </r>
      </text>
    </comment>
    <comment ref="I10" authorId="0">
      <text>
        <r>
          <rPr>
            <b/>
            <sz val="8"/>
            <color indexed="81"/>
            <rFont val="Tahoma"/>
            <family val="2"/>
            <charset val="204"/>
          </rPr>
          <t>Sergey Polikarpov:</t>
        </r>
        <r>
          <rPr>
            <sz val="8"/>
            <color indexed="81"/>
            <rFont val="Tahoma"/>
            <family val="2"/>
            <charset val="204"/>
          </rPr>
          <t xml:space="preserve">
148 снопов</t>
        </r>
      </text>
    </comment>
  </commentList>
</comments>
</file>

<file path=xl/sharedStrings.xml><?xml version="1.0" encoding="utf-8"?>
<sst xmlns="http://schemas.openxmlformats.org/spreadsheetml/2006/main" count="55" uniqueCount="37">
  <si>
    <t>зерно 16</t>
  </si>
  <si>
    <t>зерно 14</t>
  </si>
  <si>
    <t>мука</t>
  </si>
  <si>
    <t>хлеб</t>
  </si>
  <si>
    <t>туши</t>
  </si>
  <si>
    <t>кони</t>
  </si>
  <si>
    <t>шкуры</t>
  </si>
  <si>
    <t>кожа</t>
  </si>
  <si>
    <t>колбаса</t>
  </si>
  <si>
    <t>руда золото</t>
  </si>
  <si>
    <t>руда железо</t>
  </si>
  <si>
    <t>руда уголь</t>
  </si>
  <si>
    <t>золото</t>
  </si>
  <si>
    <t>железо</t>
  </si>
  <si>
    <t>доспех кож.</t>
  </si>
  <si>
    <t>шит дер..</t>
  </si>
  <si>
    <t>лук</t>
  </si>
  <si>
    <t xml:space="preserve">доска </t>
  </si>
  <si>
    <t xml:space="preserve">вино </t>
  </si>
  <si>
    <t>брёвна</t>
  </si>
  <si>
    <t>топор</t>
  </si>
  <si>
    <t>копьё</t>
  </si>
  <si>
    <t>доспех жед</t>
  </si>
  <si>
    <t>шит жел</t>
  </si>
  <si>
    <t>меч</t>
  </si>
  <si>
    <t>алебарда</t>
  </si>
  <si>
    <t>арбалет</t>
  </si>
  <si>
    <t>камень</t>
  </si>
  <si>
    <t xml:space="preserve">Рыба </t>
  </si>
  <si>
    <t>produced</t>
  </si>
  <si>
    <t>efficiency</t>
  </si>
  <si>
    <t>test time (min)</t>
  </si>
  <si>
    <t>test number</t>
  </si>
  <si>
    <t>Avarage results</t>
  </si>
  <si>
    <t>prod time per 1 unit
(min)</t>
  </si>
  <si>
    <t>food</t>
  </si>
  <si>
    <t>weapon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</si>
</sst>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theme="1"/>
      <name val="Calibri"/>
      <family val="2"/>
      <charset val="204"/>
    </font>
    <font>
      <sz val="12"/>
      <color theme="0" tint="-0.499984740745262"/>
      <name val="Calibri"/>
      <family val="2"/>
      <charset val="204"/>
    </font>
    <font>
      <b/>
      <sz val="10"/>
      <color theme="0" tint="-0.49998474074526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4" fontId="0" fillId="0" borderId="4" xfId="0" applyNumberFormat="1" applyFill="1" applyBorder="1"/>
    <xf numFmtId="4" fontId="0" fillId="0" borderId="6" xfId="0" applyNumberFormat="1" applyFill="1" applyBorder="1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0" fillId="0" borderId="3" xfId="0" applyNumberFormat="1" applyFill="1" applyBorder="1"/>
    <xf numFmtId="4" fontId="0" fillId="0" borderId="5" xfId="0" applyNumberFormat="1" applyFill="1" applyBorder="1"/>
    <xf numFmtId="0" fontId="1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164" fontId="0" fillId="0" borderId="3" xfId="0" applyNumberFormat="1" applyFill="1" applyBorder="1"/>
    <xf numFmtId="164" fontId="0" fillId="0" borderId="4" xfId="0" applyNumberForma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tabSelected="1" zoomScale="115" zoomScaleNormal="115" workbookViewId="0">
      <selection activeCell="I10" sqref="I10"/>
    </sheetView>
  </sheetViews>
  <sheetFormatPr defaultRowHeight="15.75" x14ac:dyDescent="0.25"/>
  <cols>
    <col min="2" max="2" width="18.125" customWidth="1"/>
    <col min="3" max="10" width="7.25" style="1" customWidth="1"/>
    <col min="11" max="11" width="10.25" customWidth="1"/>
  </cols>
  <sheetData>
    <row r="1" spans="1:12" x14ac:dyDescent="0.25">
      <c r="B1" s="9" t="s">
        <v>32</v>
      </c>
      <c r="C1" s="5">
        <v>1</v>
      </c>
      <c r="D1" s="5"/>
      <c r="E1" s="5">
        <v>2</v>
      </c>
      <c r="F1" s="5"/>
      <c r="G1" s="5">
        <v>3</v>
      </c>
      <c r="H1" s="5"/>
      <c r="I1" s="5">
        <v>4</v>
      </c>
      <c r="J1" s="5"/>
    </row>
    <row r="2" spans="1:12" s="4" customFormat="1" ht="42" customHeight="1" x14ac:dyDescent="0.25">
      <c r="B2" s="10" t="s">
        <v>31</v>
      </c>
      <c r="C2" s="6">
        <v>34</v>
      </c>
      <c r="D2" s="7"/>
      <c r="E2" s="6">
        <v>29</v>
      </c>
      <c r="F2" s="7"/>
      <c r="G2" s="6">
        <v>60</v>
      </c>
      <c r="H2" s="7"/>
      <c r="I2" s="6">
        <v>60</v>
      </c>
      <c r="J2" s="8"/>
      <c r="K2" s="17" t="s">
        <v>33</v>
      </c>
      <c r="L2" s="18"/>
    </row>
    <row r="3" spans="1:12" s="12" customFormat="1" ht="39" customHeight="1" x14ac:dyDescent="0.25">
      <c r="B3" s="13"/>
      <c r="C3" s="23" t="s">
        <v>29</v>
      </c>
      <c r="D3" s="11" t="s">
        <v>30</v>
      </c>
      <c r="E3" s="23" t="s">
        <v>29</v>
      </c>
      <c r="F3" s="11" t="s">
        <v>30</v>
      </c>
      <c r="G3" s="23" t="s">
        <v>29</v>
      </c>
      <c r="H3" s="11" t="s">
        <v>30</v>
      </c>
      <c r="I3" s="23" t="s">
        <v>29</v>
      </c>
      <c r="J3" s="11" t="s">
        <v>30</v>
      </c>
      <c r="K3" s="14" t="s">
        <v>30</v>
      </c>
      <c r="L3" s="11" t="s">
        <v>34</v>
      </c>
    </row>
    <row r="4" spans="1:12" x14ac:dyDescent="0.25">
      <c r="B4" t="s">
        <v>0</v>
      </c>
      <c r="C4" s="21">
        <v>32</v>
      </c>
      <c r="D4" s="2">
        <f>C4/$C$2</f>
        <v>0.94117647058823528</v>
      </c>
      <c r="E4" s="21">
        <v>25</v>
      </c>
      <c r="F4" s="2">
        <f>E4/$E$2</f>
        <v>0.86206896551724133</v>
      </c>
      <c r="G4" s="21">
        <v>64</v>
      </c>
      <c r="H4" s="2">
        <f>G4/$G$2</f>
        <v>1.0666666666666667</v>
      </c>
      <c r="I4" s="21">
        <v>63</v>
      </c>
      <c r="J4" s="2">
        <f>I4/$I$2</f>
        <v>1.05</v>
      </c>
      <c r="K4" s="15">
        <f>AVERAGE(D4,F4,H4,J4)</f>
        <v>0.97997802569303571</v>
      </c>
      <c r="L4" s="2">
        <f>1/K4</f>
        <v>1.0204310441479592</v>
      </c>
    </row>
    <row r="5" spans="1:12" x14ac:dyDescent="0.25">
      <c r="B5" t="s">
        <v>1</v>
      </c>
      <c r="C5" s="21">
        <v>29</v>
      </c>
      <c r="D5" s="2">
        <f>C5/$C$2</f>
        <v>0.8529411764705882</v>
      </c>
      <c r="E5" s="21">
        <v>24</v>
      </c>
      <c r="F5" s="2">
        <f>E5/$E$2</f>
        <v>0.82758620689655171</v>
      </c>
      <c r="G5" s="21">
        <v>59</v>
      </c>
      <c r="H5" s="2">
        <f>G5/$G$2</f>
        <v>0.98333333333333328</v>
      </c>
      <c r="I5" s="21">
        <v>61</v>
      </c>
      <c r="J5" s="2">
        <f t="shared" ref="J5:J32" si="0">I5/$I$2</f>
        <v>1.0166666666666666</v>
      </c>
      <c r="K5" s="15">
        <f>AVERAGE(D5,F5,H5,J5)</f>
        <v>0.92013184584178498</v>
      </c>
      <c r="L5" s="2">
        <f t="shared" ref="L5:L32" si="1">1/K5</f>
        <v>1.0868007715624139</v>
      </c>
    </row>
    <row r="6" spans="1:12" x14ac:dyDescent="0.25">
      <c r="B6" t="s">
        <v>2</v>
      </c>
      <c r="C6" s="21">
        <v>47</v>
      </c>
      <c r="D6" s="2">
        <f>C6/$C$2</f>
        <v>1.3823529411764706</v>
      </c>
      <c r="E6" s="21">
        <v>41</v>
      </c>
      <c r="F6" s="2">
        <f>E6/$E$2</f>
        <v>1.4137931034482758</v>
      </c>
      <c r="G6" s="21">
        <v>83</v>
      </c>
      <c r="H6" s="2">
        <f>G6/$G$2</f>
        <v>1.3833333333333333</v>
      </c>
      <c r="I6" s="21">
        <v>84</v>
      </c>
      <c r="J6" s="2">
        <f t="shared" si="0"/>
        <v>1.4</v>
      </c>
      <c r="K6" s="15">
        <f>AVERAGE(D6,F6,H6,J6)</f>
        <v>1.39486984448952</v>
      </c>
      <c r="L6" s="2">
        <f t="shared" si="1"/>
        <v>0.71691276713059171</v>
      </c>
    </row>
    <row r="7" spans="1:12" x14ac:dyDescent="0.25">
      <c r="A7" t="s">
        <v>35</v>
      </c>
      <c r="B7" t="s">
        <v>3</v>
      </c>
      <c r="C7" s="21">
        <f>84+5</f>
        <v>89</v>
      </c>
      <c r="D7" s="2">
        <f>C7/$C$2</f>
        <v>2.6176470588235294</v>
      </c>
      <c r="E7" s="21">
        <f>77+5</f>
        <v>82</v>
      </c>
      <c r="F7" s="2">
        <f>E7/$E$2</f>
        <v>2.8275862068965516</v>
      </c>
      <c r="G7" s="21">
        <f>159+5</f>
        <v>164</v>
      </c>
      <c r="H7" s="2">
        <f>G7/$G$2</f>
        <v>2.7333333333333334</v>
      </c>
      <c r="I7" s="21">
        <f>158+5</f>
        <v>163</v>
      </c>
      <c r="J7" s="2">
        <f t="shared" si="0"/>
        <v>2.7166666666666668</v>
      </c>
      <c r="K7" s="15">
        <f>AVERAGE(D7,F7,H7,J7)</f>
        <v>2.7238083164300204</v>
      </c>
      <c r="L7" s="2">
        <f t="shared" si="1"/>
        <v>0.36713302987144758</v>
      </c>
    </row>
    <row r="8" spans="1:12" x14ac:dyDescent="0.25">
      <c r="B8" t="s">
        <v>4</v>
      </c>
      <c r="C8" s="21">
        <v>12</v>
      </c>
      <c r="D8" s="2">
        <f>C8/$C$2</f>
        <v>0.35294117647058826</v>
      </c>
      <c r="E8" s="21">
        <v>12</v>
      </c>
      <c r="F8" s="2">
        <f>E8/$E$2</f>
        <v>0.41379310344827586</v>
      </c>
      <c r="G8" s="21">
        <v>26</v>
      </c>
      <c r="H8" s="2">
        <f>G8/$G$2</f>
        <v>0.43333333333333335</v>
      </c>
      <c r="I8" s="21">
        <v>26</v>
      </c>
      <c r="J8" s="2">
        <f t="shared" si="0"/>
        <v>0.43333333333333335</v>
      </c>
      <c r="K8" s="15">
        <f>AVERAGE(D8,F8,H8,J8)</f>
        <v>0.4083502366463827</v>
      </c>
      <c r="L8" s="2">
        <f t="shared" si="1"/>
        <v>2.4488782183955626</v>
      </c>
    </row>
    <row r="9" spans="1:12" x14ac:dyDescent="0.25">
      <c r="B9" t="s">
        <v>6</v>
      </c>
      <c r="C9" s="21">
        <v>12</v>
      </c>
      <c r="D9" s="2">
        <f>C9/$C$2</f>
        <v>0.35294117647058826</v>
      </c>
      <c r="E9" s="21">
        <v>12</v>
      </c>
      <c r="F9" s="2">
        <f>E9/$E$2</f>
        <v>0.41379310344827586</v>
      </c>
      <c r="G9" s="21">
        <v>26</v>
      </c>
      <c r="H9" s="2">
        <f>G9/$G$2</f>
        <v>0.43333333333333335</v>
      </c>
      <c r="I9" s="21">
        <v>26</v>
      </c>
      <c r="J9" s="2">
        <f t="shared" si="0"/>
        <v>0.43333333333333335</v>
      </c>
      <c r="K9" s="15">
        <f>AVERAGE(D9,F9,H9,J9)</f>
        <v>0.4083502366463827</v>
      </c>
      <c r="L9" s="2">
        <f t="shared" si="1"/>
        <v>2.4488782183955626</v>
      </c>
    </row>
    <row r="10" spans="1:12" x14ac:dyDescent="0.25">
      <c r="B10" t="s">
        <v>5</v>
      </c>
      <c r="C10" s="21">
        <v>17</v>
      </c>
      <c r="D10" s="2">
        <f>C10/$C$2</f>
        <v>0.5</v>
      </c>
      <c r="E10" s="21">
        <v>16</v>
      </c>
      <c r="F10" s="2">
        <f>E10/$E$2</f>
        <v>0.55172413793103448</v>
      </c>
      <c r="G10" s="21">
        <v>33</v>
      </c>
      <c r="H10" s="2">
        <f>G10/$G$2</f>
        <v>0.55000000000000004</v>
      </c>
      <c r="I10" s="21">
        <v>34</v>
      </c>
      <c r="J10" s="2">
        <f t="shared" si="0"/>
        <v>0.56666666666666665</v>
      </c>
      <c r="K10" s="15">
        <f>AVERAGE(D10,F10,H10,J10)</f>
        <v>0.54209770114942524</v>
      </c>
      <c r="L10" s="2">
        <f t="shared" si="1"/>
        <v>1.8446859263185795</v>
      </c>
    </row>
    <row r="11" spans="1:12" x14ac:dyDescent="0.25">
      <c r="B11" t="s">
        <v>7</v>
      </c>
      <c r="C11" s="21">
        <v>88</v>
      </c>
      <c r="D11" s="2">
        <f>C11/$C$2</f>
        <v>2.5882352941176472</v>
      </c>
      <c r="E11" s="21">
        <v>84</v>
      </c>
      <c r="F11" s="2">
        <f>E11/$E$2</f>
        <v>2.896551724137931</v>
      </c>
      <c r="G11" s="21">
        <v>164</v>
      </c>
      <c r="H11" s="2">
        <f>G11/$G$2</f>
        <v>2.7333333333333334</v>
      </c>
      <c r="I11" s="21">
        <v>164</v>
      </c>
      <c r="J11" s="2">
        <f t="shared" si="0"/>
        <v>2.7333333333333334</v>
      </c>
      <c r="K11" s="15">
        <f>AVERAGE(D11,F11,H11,J11)</f>
        <v>2.7378634212305615</v>
      </c>
      <c r="L11" s="2">
        <f t="shared" si="1"/>
        <v>0.36524831452349787</v>
      </c>
    </row>
    <row r="12" spans="1:12" x14ac:dyDescent="0.25">
      <c r="A12" t="s">
        <v>35</v>
      </c>
      <c r="B12" t="s">
        <v>8</v>
      </c>
      <c r="C12" s="21">
        <f>136+5</f>
        <v>141</v>
      </c>
      <c r="D12" s="2">
        <f>C12/$C$2</f>
        <v>4.1470588235294121</v>
      </c>
      <c r="E12" s="21">
        <f>126+5</f>
        <v>131</v>
      </c>
      <c r="F12" s="2">
        <f>E12/$E$2</f>
        <v>4.5172413793103452</v>
      </c>
      <c r="G12" s="21">
        <f>253+5</f>
        <v>258</v>
      </c>
      <c r="H12" s="2">
        <f>G12/$G$2</f>
        <v>4.3</v>
      </c>
      <c r="I12" s="21">
        <f>250+5</f>
        <v>255</v>
      </c>
      <c r="J12" s="2">
        <f t="shared" si="0"/>
        <v>4.25</v>
      </c>
      <c r="K12" s="15">
        <f>AVERAGE(D12,F12,H12,J12)</f>
        <v>4.3035750507099397</v>
      </c>
      <c r="L12" s="2">
        <f t="shared" si="1"/>
        <v>0.23236494965622476</v>
      </c>
    </row>
    <row r="13" spans="1:12" x14ac:dyDescent="0.25">
      <c r="B13" t="s">
        <v>9</v>
      </c>
      <c r="C13" s="21">
        <v>47</v>
      </c>
      <c r="D13" s="2">
        <f>C13/$C$2</f>
        <v>1.3823529411764706</v>
      </c>
      <c r="E13" s="21">
        <v>41</v>
      </c>
      <c r="F13" s="2">
        <f>E13/$E$2</f>
        <v>1.4137931034482758</v>
      </c>
      <c r="G13" s="21">
        <v>80</v>
      </c>
      <c r="H13" s="2">
        <f>G13/$G$2</f>
        <v>1.3333333333333333</v>
      </c>
      <c r="I13" s="21">
        <v>82</v>
      </c>
      <c r="J13" s="2">
        <f t="shared" si="0"/>
        <v>1.3666666666666667</v>
      </c>
      <c r="K13" s="15">
        <f>AVERAGE(D13,F13,H13,J13)</f>
        <v>1.3740365111561865</v>
      </c>
      <c r="L13" s="2">
        <f t="shared" si="1"/>
        <v>0.72778269855329203</v>
      </c>
    </row>
    <row r="14" spans="1:12" x14ac:dyDescent="0.25">
      <c r="B14" t="s">
        <v>10</v>
      </c>
      <c r="C14" s="21">
        <v>47</v>
      </c>
      <c r="D14" s="2">
        <f>C14/$C$2</f>
        <v>1.3823529411764706</v>
      </c>
      <c r="E14" s="21">
        <v>42</v>
      </c>
      <c r="F14" s="2">
        <f>E14/$E$2</f>
        <v>1.4482758620689655</v>
      </c>
      <c r="G14" s="21">
        <v>81</v>
      </c>
      <c r="H14" s="2">
        <f>G14/$G$2</f>
        <v>1.35</v>
      </c>
      <c r="I14" s="21">
        <v>82</v>
      </c>
      <c r="J14" s="2">
        <f t="shared" si="0"/>
        <v>1.3666666666666667</v>
      </c>
      <c r="K14" s="15">
        <f>AVERAGE(D14,F14,H14,J14)</f>
        <v>1.386823867478026</v>
      </c>
      <c r="L14" s="2">
        <f t="shared" si="1"/>
        <v>0.72107210111585773</v>
      </c>
    </row>
    <row r="15" spans="1:12" x14ac:dyDescent="0.25">
      <c r="B15" t="s">
        <v>11</v>
      </c>
      <c r="C15" s="21">
        <v>45</v>
      </c>
      <c r="D15" s="2">
        <f>C15/$C$2</f>
        <v>1.3235294117647058</v>
      </c>
      <c r="E15" s="21">
        <v>41</v>
      </c>
      <c r="F15" s="2">
        <f>E15/$E$2</f>
        <v>1.4137931034482758</v>
      </c>
      <c r="G15" s="21">
        <v>79</v>
      </c>
      <c r="H15" s="2">
        <f>G15/$G$2</f>
        <v>1.3166666666666667</v>
      </c>
      <c r="I15" s="21">
        <v>78</v>
      </c>
      <c r="J15" s="2">
        <f t="shared" si="0"/>
        <v>1.3</v>
      </c>
      <c r="K15" s="15">
        <f>AVERAGE(D15,F15,H15,J15)</f>
        <v>1.3384972954699119</v>
      </c>
      <c r="L15" s="2">
        <f t="shared" si="1"/>
        <v>0.74710647782738016</v>
      </c>
    </row>
    <row r="16" spans="1:12" x14ac:dyDescent="0.25">
      <c r="B16" t="s">
        <v>12</v>
      </c>
      <c r="C16" s="21">
        <v>94</v>
      </c>
      <c r="D16" s="2">
        <f>C16/$C$2</f>
        <v>2.7647058823529411</v>
      </c>
      <c r="E16" s="21">
        <v>85</v>
      </c>
      <c r="F16" s="2">
        <f>E16/$E$2</f>
        <v>2.9310344827586206</v>
      </c>
      <c r="G16" s="21">
        <v>166</v>
      </c>
      <c r="H16" s="2">
        <f>G16/$G$2</f>
        <v>2.7666666666666666</v>
      </c>
      <c r="I16" s="21">
        <v>165</v>
      </c>
      <c r="J16" s="2">
        <f t="shared" si="0"/>
        <v>2.75</v>
      </c>
      <c r="K16" s="15">
        <f>AVERAGE(D16,F16,H16,J16)</f>
        <v>2.8031017579445567</v>
      </c>
      <c r="L16" s="2">
        <f t="shared" si="1"/>
        <v>0.35674766253697282</v>
      </c>
    </row>
    <row r="17" spans="1:12" x14ac:dyDescent="0.25">
      <c r="B17" t="s">
        <v>13</v>
      </c>
      <c r="C17" s="21">
        <v>62</v>
      </c>
      <c r="D17" s="2">
        <f>C17/$C$2</f>
        <v>1.8235294117647058</v>
      </c>
      <c r="E17" s="21">
        <v>53</v>
      </c>
      <c r="F17" s="2">
        <f>E17/$E$2</f>
        <v>1.8275862068965518</v>
      </c>
      <c r="G17" s="21">
        <v>110</v>
      </c>
      <c r="H17" s="2">
        <f>G17/$G$2</f>
        <v>1.8333333333333333</v>
      </c>
      <c r="I17" s="21">
        <v>110</v>
      </c>
      <c r="J17" s="2">
        <f t="shared" si="0"/>
        <v>1.8333333333333333</v>
      </c>
      <c r="K17" s="15">
        <f>AVERAGE(D17,F17,H17,J17)</f>
        <v>1.829445571331981</v>
      </c>
      <c r="L17" s="2">
        <f t="shared" si="1"/>
        <v>0.54661369306107366</v>
      </c>
    </row>
    <row r="18" spans="1:12" x14ac:dyDescent="0.25">
      <c r="A18" t="s">
        <v>36</v>
      </c>
      <c r="B18" t="s">
        <v>14</v>
      </c>
      <c r="C18" s="21">
        <v>49</v>
      </c>
      <c r="D18" s="2">
        <f>C18/$C$2</f>
        <v>1.4411764705882353</v>
      </c>
      <c r="E18" s="21">
        <v>44</v>
      </c>
      <c r="F18" s="2">
        <f>E18/$E$2</f>
        <v>1.5172413793103448</v>
      </c>
      <c r="G18" s="21">
        <v>87</v>
      </c>
      <c r="H18" s="2">
        <f>G18/$G$2</f>
        <v>1.45</v>
      </c>
      <c r="I18" s="21">
        <v>85</v>
      </c>
      <c r="J18" s="2">
        <f t="shared" si="0"/>
        <v>1.4166666666666667</v>
      </c>
      <c r="K18" s="19">
        <f>AVERAGE(D18,F18,H18,J18)</f>
        <v>1.4562711291413117</v>
      </c>
      <c r="L18" s="20">
        <f t="shared" si="1"/>
        <v>0.6866853156593502</v>
      </c>
    </row>
    <row r="19" spans="1:12" x14ac:dyDescent="0.25">
      <c r="A19" t="s">
        <v>36</v>
      </c>
      <c r="B19" t="s">
        <v>15</v>
      </c>
      <c r="C19" s="21">
        <v>48</v>
      </c>
      <c r="D19" s="2">
        <f>C19/$C$2</f>
        <v>1.411764705882353</v>
      </c>
      <c r="E19" s="21">
        <v>44</v>
      </c>
      <c r="F19" s="2">
        <f>E19/$E$2</f>
        <v>1.5172413793103448</v>
      </c>
      <c r="G19" s="21">
        <v>87</v>
      </c>
      <c r="H19" s="2">
        <f>G19/$G$2</f>
        <v>1.45</v>
      </c>
      <c r="I19" s="21">
        <v>87</v>
      </c>
      <c r="J19" s="2">
        <f t="shared" si="0"/>
        <v>1.45</v>
      </c>
      <c r="K19" s="19">
        <f>AVERAGE(D19,F19,H19,J19)</f>
        <v>1.4572515212981745</v>
      </c>
      <c r="L19" s="20">
        <f t="shared" si="1"/>
        <v>0.68622333576921735</v>
      </c>
    </row>
    <row r="20" spans="1:12" x14ac:dyDescent="0.25">
      <c r="A20" t="s">
        <v>36</v>
      </c>
      <c r="B20" t="s">
        <v>16</v>
      </c>
      <c r="C20" s="21">
        <v>54</v>
      </c>
      <c r="D20" s="2">
        <f>C20/$C$2</f>
        <v>1.588235294117647</v>
      </c>
      <c r="E20" s="21">
        <v>49</v>
      </c>
      <c r="F20" s="2">
        <f>E20/$E$2</f>
        <v>1.6896551724137931</v>
      </c>
      <c r="G20" s="21">
        <v>98</v>
      </c>
      <c r="H20" s="2">
        <f>G20/$G$2</f>
        <v>1.6333333333333333</v>
      </c>
      <c r="I20" s="21">
        <v>98</v>
      </c>
      <c r="J20" s="2">
        <f t="shared" si="0"/>
        <v>1.6333333333333333</v>
      </c>
      <c r="K20" s="19">
        <f>AVERAGE(D20,F20,H20,J20)</f>
        <v>1.6361392832995265</v>
      </c>
      <c r="L20" s="20">
        <f t="shared" si="1"/>
        <v>0.61119490877533733</v>
      </c>
    </row>
    <row r="21" spans="1:12" x14ac:dyDescent="0.25">
      <c r="B21" t="s">
        <v>17</v>
      </c>
      <c r="C21" s="21">
        <v>109</v>
      </c>
      <c r="D21" s="2">
        <f>C21/$C$2</f>
        <v>3.2058823529411766</v>
      </c>
      <c r="E21" s="21">
        <v>100</v>
      </c>
      <c r="F21" s="2">
        <f>E21/$E$2</f>
        <v>3.4482758620689653</v>
      </c>
      <c r="G21" s="21">
        <v>196</v>
      </c>
      <c r="H21" s="2">
        <f>G21/$G$2</f>
        <v>3.2666666666666666</v>
      </c>
      <c r="I21" s="21">
        <v>198</v>
      </c>
      <c r="J21" s="2">
        <f t="shared" si="0"/>
        <v>3.3</v>
      </c>
      <c r="K21" s="15">
        <f>AVERAGE(D21,F21,H21,J21)</f>
        <v>3.3052062204192021</v>
      </c>
      <c r="L21" s="2">
        <f t="shared" si="1"/>
        <v>0.3025529825709844</v>
      </c>
    </row>
    <row r="22" spans="1:12" x14ac:dyDescent="0.25">
      <c r="A22" t="s">
        <v>35</v>
      </c>
      <c r="B22" t="s">
        <v>18</v>
      </c>
      <c r="C22" s="21">
        <f>19+5</f>
        <v>24</v>
      </c>
      <c r="D22" s="2">
        <f>C22/$C$2</f>
        <v>0.70588235294117652</v>
      </c>
      <c r="E22" s="21">
        <f>18+5</f>
        <v>23</v>
      </c>
      <c r="F22" s="2">
        <f>E22/$E$2</f>
        <v>0.7931034482758621</v>
      </c>
      <c r="G22" s="21">
        <f>43+5</f>
        <v>48</v>
      </c>
      <c r="H22" s="2">
        <f>G22/$G$2</f>
        <v>0.8</v>
      </c>
      <c r="I22" s="21">
        <f>43+5</f>
        <v>48</v>
      </c>
      <c r="J22" s="2">
        <f t="shared" si="0"/>
        <v>0.8</v>
      </c>
      <c r="K22" s="15">
        <f>AVERAGE(D22,F22,H22,J22)</f>
        <v>0.77474645030425959</v>
      </c>
      <c r="L22" s="2">
        <f t="shared" si="1"/>
        <v>1.290744861892918</v>
      </c>
    </row>
    <row r="23" spans="1:12" x14ac:dyDescent="0.25">
      <c r="B23" t="s">
        <v>19</v>
      </c>
      <c r="C23" s="21">
        <v>24</v>
      </c>
      <c r="D23" s="2">
        <f>C23/$C$2</f>
        <v>0.70588235294117652</v>
      </c>
      <c r="E23" s="21">
        <v>29</v>
      </c>
      <c r="F23" s="2">
        <f>E23/$E$2</f>
        <v>1</v>
      </c>
      <c r="G23" s="21">
        <v>38</v>
      </c>
      <c r="H23" s="2">
        <f>G23/$G$2</f>
        <v>0.6333333333333333</v>
      </c>
      <c r="I23" s="21">
        <v>41</v>
      </c>
      <c r="J23" s="2">
        <f t="shared" si="0"/>
        <v>0.68333333333333335</v>
      </c>
      <c r="K23" s="15">
        <f>AVERAGE(D23,F23,H23,J23)</f>
        <v>0.75563725490196076</v>
      </c>
      <c r="L23" s="2">
        <f t="shared" si="1"/>
        <v>1.3233863120337335</v>
      </c>
    </row>
    <row r="24" spans="1:12" x14ac:dyDescent="0.25">
      <c r="A24" t="s">
        <v>36</v>
      </c>
      <c r="B24" t="s">
        <v>20</v>
      </c>
      <c r="C24" s="21">
        <v>56</v>
      </c>
      <c r="D24" s="2">
        <f>C24/$C$2</f>
        <v>1.6470588235294117</v>
      </c>
      <c r="E24" s="21">
        <v>49</v>
      </c>
      <c r="F24" s="2">
        <f>E24/$E$2</f>
        <v>1.6896551724137931</v>
      </c>
      <c r="G24" s="21">
        <v>98</v>
      </c>
      <c r="H24" s="2">
        <f>G24/$G$2</f>
        <v>1.6333333333333333</v>
      </c>
      <c r="I24" s="21">
        <v>98</v>
      </c>
      <c r="J24" s="2">
        <f t="shared" si="0"/>
        <v>1.6333333333333333</v>
      </c>
      <c r="K24" s="19">
        <f>AVERAGE(D24,F24,H24,J24)</f>
        <v>1.6508451656524676</v>
      </c>
      <c r="L24" s="20">
        <f t="shared" si="1"/>
        <v>0.6057503276539975</v>
      </c>
    </row>
    <row r="25" spans="1:12" x14ac:dyDescent="0.25">
      <c r="A25" t="s">
        <v>36</v>
      </c>
      <c r="B25" t="s">
        <v>21</v>
      </c>
      <c r="C25" s="21">
        <v>56</v>
      </c>
      <c r="D25" s="2">
        <f>C25/$C$2</f>
        <v>1.6470588235294117</v>
      </c>
      <c r="E25" s="21">
        <v>49</v>
      </c>
      <c r="F25" s="2">
        <f>E25/$E$2</f>
        <v>1.6896551724137931</v>
      </c>
      <c r="G25" s="21">
        <v>98</v>
      </c>
      <c r="H25" s="2">
        <f>G25/$G$2</f>
        <v>1.6333333333333333</v>
      </c>
      <c r="I25" s="21">
        <v>96</v>
      </c>
      <c r="J25" s="2">
        <f t="shared" si="0"/>
        <v>1.6</v>
      </c>
      <c r="K25" s="19">
        <f>AVERAGE(D25,F25,H25,J25)</f>
        <v>1.6425118323191343</v>
      </c>
      <c r="L25" s="20">
        <f t="shared" si="1"/>
        <v>0.60882362021590808</v>
      </c>
    </row>
    <row r="26" spans="1:12" x14ac:dyDescent="0.25">
      <c r="A26" t="s">
        <v>36</v>
      </c>
      <c r="B26" t="s">
        <v>22</v>
      </c>
      <c r="C26" s="21">
        <v>44</v>
      </c>
      <c r="D26" s="2">
        <f>C26/$C$2</f>
        <v>1.2941176470588236</v>
      </c>
      <c r="E26" s="21">
        <v>38</v>
      </c>
      <c r="F26" s="2">
        <f>E26/$E$2</f>
        <v>1.3103448275862069</v>
      </c>
      <c r="G26" s="21">
        <v>75</v>
      </c>
      <c r="H26" s="2">
        <f>G26/$G$2</f>
        <v>1.25</v>
      </c>
      <c r="I26" s="21">
        <v>78</v>
      </c>
      <c r="J26" s="2">
        <f t="shared" si="0"/>
        <v>1.3</v>
      </c>
      <c r="K26" s="19">
        <f>AVERAGE(D26,F26,H26,J26)</f>
        <v>1.2886156186612576</v>
      </c>
      <c r="L26" s="20">
        <f t="shared" si="1"/>
        <v>0.77602660212895735</v>
      </c>
    </row>
    <row r="27" spans="1:12" x14ac:dyDescent="0.25">
      <c r="A27" t="s">
        <v>36</v>
      </c>
      <c r="B27" t="s">
        <v>23</v>
      </c>
      <c r="C27" s="21">
        <v>45</v>
      </c>
      <c r="D27" s="2">
        <f>C27/$C$2</f>
        <v>1.3235294117647058</v>
      </c>
      <c r="E27" s="21">
        <v>38</v>
      </c>
      <c r="F27" s="2">
        <f>E27/$E$2</f>
        <v>1.3103448275862069</v>
      </c>
      <c r="G27" s="21">
        <v>75</v>
      </c>
      <c r="H27" s="2">
        <f>G27/$G$2</f>
        <v>1.25</v>
      </c>
      <c r="I27" s="21">
        <v>78</v>
      </c>
      <c r="J27" s="2">
        <f t="shared" si="0"/>
        <v>1.3</v>
      </c>
      <c r="K27" s="19">
        <f>AVERAGE(D27,F27,H27,J27)</f>
        <v>1.2959685598377282</v>
      </c>
      <c r="L27" s="20">
        <f t="shared" si="1"/>
        <v>0.7716236573865749</v>
      </c>
    </row>
    <row r="28" spans="1:12" x14ac:dyDescent="0.25">
      <c r="A28" t="s">
        <v>36</v>
      </c>
      <c r="B28" t="s">
        <v>24</v>
      </c>
      <c r="C28" s="21">
        <v>54</v>
      </c>
      <c r="D28" s="2">
        <f>C28/$C$2</f>
        <v>1.588235294117647</v>
      </c>
      <c r="E28" s="21">
        <v>47</v>
      </c>
      <c r="F28" s="2">
        <f>E28/$E$2</f>
        <v>1.6206896551724137</v>
      </c>
      <c r="G28" s="21">
        <v>93</v>
      </c>
      <c r="H28" s="2">
        <f>G28/$G$2</f>
        <v>1.55</v>
      </c>
      <c r="I28" s="21">
        <v>94</v>
      </c>
      <c r="J28" s="2">
        <f t="shared" si="0"/>
        <v>1.5666666666666667</v>
      </c>
      <c r="K28" s="19">
        <f>AVERAGE(D28,F28,H28,J28)</f>
        <v>1.5813979039891817</v>
      </c>
      <c r="L28" s="20">
        <f t="shared" si="1"/>
        <v>0.63235191944888336</v>
      </c>
    </row>
    <row r="29" spans="1:12" x14ac:dyDescent="0.25">
      <c r="A29" t="s">
        <v>36</v>
      </c>
      <c r="B29" t="s">
        <v>25</v>
      </c>
      <c r="C29" s="21">
        <v>54</v>
      </c>
      <c r="D29" s="2">
        <f>C29/$C$2</f>
        <v>1.588235294117647</v>
      </c>
      <c r="E29" s="21">
        <v>48</v>
      </c>
      <c r="F29" s="2">
        <f>E29/$E$2</f>
        <v>1.6551724137931034</v>
      </c>
      <c r="G29" s="21">
        <v>93</v>
      </c>
      <c r="H29" s="2">
        <f>G29/$G$2</f>
        <v>1.55</v>
      </c>
      <c r="I29" s="21">
        <v>94</v>
      </c>
      <c r="J29" s="2">
        <f t="shared" si="0"/>
        <v>1.5666666666666667</v>
      </c>
      <c r="K29" s="19">
        <f>AVERAGE(D29,F29,H29,J29)</f>
        <v>1.5900185936443543</v>
      </c>
      <c r="L29" s="20">
        <f t="shared" si="1"/>
        <v>0.62892346290616641</v>
      </c>
    </row>
    <row r="30" spans="1:12" x14ac:dyDescent="0.25">
      <c r="A30" t="s">
        <v>36</v>
      </c>
      <c r="B30" t="s">
        <v>26</v>
      </c>
      <c r="C30" s="21">
        <v>54</v>
      </c>
      <c r="D30" s="2">
        <f>C30/$C$2</f>
        <v>1.588235294117647</v>
      </c>
      <c r="E30" s="21">
        <v>48</v>
      </c>
      <c r="F30" s="2">
        <f>E30/$E$2</f>
        <v>1.6551724137931034</v>
      </c>
      <c r="G30" s="21">
        <v>93</v>
      </c>
      <c r="H30" s="2">
        <f>G30/$G$2</f>
        <v>1.55</v>
      </c>
      <c r="I30" s="21">
        <v>94</v>
      </c>
      <c r="J30" s="2">
        <f t="shared" si="0"/>
        <v>1.5666666666666667</v>
      </c>
      <c r="K30" s="19">
        <f>AVERAGE(D30,F30,H30,J30)</f>
        <v>1.5900185936443543</v>
      </c>
      <c r="L30" s="20">
        <f t="shared" si="1"/>
        <v>0.62892346290616641</v>
      </c>
    </row>
    <row r="31" spans="1:12" x14ac:dyDescent="0.25">
      <c r="B31" t="s">
        <v>27</v>
      </c>
      <c r="C31" s="21">
        <v>116</v>
      </c>
      <c r="D31" s="2">
        <f>C31/$C$2</f>
        <v>3.4117647058823528</v>
      </c>
      <c r="E31" s="21">
        <v>117</v>
      </c>
      <c r="F31" s="2">
        <f>E31/$E$2</f>
        <v>4.0344827586206895</v>
      </c>
      <c r="G31" s="21">
        <v>222</v>
      </c>
      <c r="H31" s="2">
        <f>G31/$G$2</f>
        <v>3.7</v>
      </c>
      <c r="I31" s="21">
        <f>(216+226)/2</f>
        <v>221</v>
      </c>
      <c r="J31" s="2">
        <f t="shared" si="0"/>
        <v>3.6833333333333331</v>
      </c>
      <c r="K31" s="15">
        <f>AVERAGE(D31,F31,H31,J31)</f>
        <v>3.7073951994590937</v>
      </c>
      <c r="L31" s="2">
        <f t="shared" si="1"/>
        <v>0.26973115791537394</v>
      </c>
    </row>
    <row r="32" spans="1:12" x14ac:dyDescent="0.25">
      <c r="B32" t="s">
        <v>28</v>
      </c>
      <c r="C32" s="22">
        <v>27</v>
      </c>
      <c r="D32" s="3">
        <f>C32/$C$2</f>
        <v>0.79411764705882348</v>
      </c>
      <c r="E32" s="22">
        <f>27+5</f>
        <v>32</v>
      </c>
      <c r="F32" s="3">
        <f>E32/$E$2</f>
        <v>1.103448275862069</v>
      </c>
      <c r="G32" s="22">
        <v>57</v>
      </c>
      <c r="H32" s="3">
        <f>G32/$G$2</f>
        <v>0.95</v>
      </c>
      <c r="I32" s="22">
        <v>55</v>
      </c>
      <c r="J32" s="3">
        <f t="shared" si="0"/>
        <v>0.91666666666666663</v>
      </c>
      <c r="K32" s="16">
        <f>AVERAGE(D32,F32,H32,J32)</f>
        <v>0.94105814739688964</v>
      </c>
      <c r="L32" s="3">
        <f t="shared" si="1"/>
        <v>1.0626335925852748</v>
      </c>
    </row>
  </sheetData>
  <autoFilter ref="A3:L32"/>
  <pageMargins left="0.7" right="0.7" top="0.75" bottom="0.75" header="0.3" footer="0.3"/>
  <pageSetup paperSize="9" orientation="portrait" r:id="rId1"/>
  <ignoredErrors>
    <ignoredError sqref="H2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длит. производ. циклов.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Polikarpov</dc:creator>
  <cp:lastModifiedBy>Sergey Polikarpov</cp:lastModifiedBy>
  <dcterms:created xsi:type="dcterms:W3CDTF">2012-08-14T14:01:40Z</dcterms:created>
  <dcterms:modified xsi:type="dcterms:W3CDTF">2012-08-14T18:55:02Z</dcterms:modified>
</cp:coreProperties>
</file>